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 showInkAnnotation="0"/>
  <mc:AlternateContent xmlns:mc="http://schemas.openxmlformats.org/markup-compatibility/2006">
    <mc:Choice Requires="x15">
      <x15ac:absPath xmlns:x15ac="http://schemas.microsoft.com/office/spreadsheetml/2010/11/ac" url="/Users/stephenthornhill/interesting-docs/"/>
    </mc:Choice>
  </mc:AlternateContent>
  <bookViews>
    <workbookView xWindow="0" yWindow="460" windowWidth="28800" windowHeight="1624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6" i="1" l="1"/>
  <c r="U35" i="1"/>
  <c r="V36" i="1"/>
  <c r="B36" i="1"/>
  <c r="V35" i="1"/>
  <c r="Q36" i="1"/>
  <c r="Q35" i="1"/>
  <c r="S36" i="1"/>
  <c r="S35" i="1"/>
  <c r="L36" i="1"/>
  <c r="L35" i="1"/>
  <c r="L20" i="1"/>
  <c r="AD10" i="1"/>
  <c r="AE10" i="1"/>
  <c r="U10" i="1"/>
  <c r="V10" i="1"/>
  <c r="Q10" i="1"/>
  <c r="S10" i="1"/>
  <c r="N10" i="1"/>
  <c r="L10" i="1"/>
  <c r="B10" i="1"/>
  <c r="B39" i="1"/>
  <c r="S39" i="1"/>
  <c r="S38" i="1"/>
  <c r="Q39" i="1"/>
  <c r="Q38" i="1"/>
  <c r="S32" i="1"/>
  <c r="B21" i="1"/>
  <c r="B38" i="1"/>
  <c r="B35" i="1"/>
  <c r="B32" i="1"/>
  <c r="B26" i="1"/>
  <c r="B20" i="1"/>
  <c r="B15" i="1"/>
  <c r="B9" i="1"/>
  <c r="B4" i="1"/>
  <c r="AD15" i="1"/>
  <c r="AE15" i="1"/>
  <c r="U15" i="1"/>
  <c r="V15" i="1"/>
  <c r="Q15" i="1"/>
  <c r="S15" i="1"/>
  <c r="N15" i="1"/>
  <c r="L15" i="1"/>
  <c r="AD9" i="1"/>
  <c r="AE9" i="1"/>
  <c r="U9" i="1"/>
  <c r="V9" i="1"/>
  <c r="Q9" i="1"/>
  <c r="S9" i="1"/>
  <c r="N9" i="1"/>
  <c r="L9" i="1"/>
  <c r="AG21" i="1"/>
  <c r="AG20" i="1"/>
  <c r="AA32" i="1"/>
  <c r="Y32" i="1"/>
  <c r="X32" i="1"/>
  <c r="W32" i="1"/>
  <c r="Q32" i="1"/>
  <c r="R26" i="1"/>
  <c r="S26" i="1"/>
  <c r="S21" i="1"/>
  <c r="S20" i="1"/>
  <c r="S4" i="1"/>
  <c r="Q26" i="1"/>
  <c r="U21" i="1"/>
  <c r="V21" i="1"/>
  <c r="U20" i="1"/>
  <c r="V20" i="1"/>
  <c r="L21" i="1"/>
  <c r="Q21" i="1"/>
  <c r="L4" i="1"/>
  <c r="Q20" i="1"/>
  <c r="AD4" i="1"/>
  <c r="AE4" i="1"/>
  <c r="N4" i="1"/>
  <c r="U4" i="1"/>
  <c r="V4" i="1"/>
  <c r="Q4" i="1"/>
</calcChain>
</file>

<file path=xl/sharedStrings.xml><?xml version="1.0" encoding="utf-8"?>
<sst xmlns="http://schemas.openxmlformats.org/spreadsheetml/2006/main" count="115" uniqueCount="61">
  <si>
    <t>rent</t>
  </si>
  <si>
    <t>pm</t>
  </si>
  <si>
    <t>pa</t>
  </si>
  <si>
    <t>pp</t>
  </si>
  <si>
    <t>rates</t>
  </si>
  <si>
    <t>exit costs</t>
  </si>
  <si>
    <t>service</t>
  </si>
  <si>
    <t>dilapidations</t>
  </si>
  <si>
    <t>business contnuity</t>
  </si>
  <si>
    <t>office keys etc</t>
  </si>
  <si>
    <t>size - imperial(sq ft)</t>
  </si>
  <si>
    <t>size - metric( sq meter)</t>
  </si>
  <si>
    <t>setup deposit</t>
  </si>
  <si>
    <t>total</t>
  </si>
  <si>
    <t>kitchen costs</t>
  </si>
  <si>
    <t>utilities</t>
  </si>
  <si>
    <t>Insurance</t>
  </si>
  <si>
    <t>cleaning</t>
  </si>
  <si>
    <t>parking</t>
  </si>
  <si>
    <t>IT/phones</t>
  </si>
  <si>
    <t>no staff</t>
  </si>
  <si>
    <t>12months</t>
  </si>
  <si>
    <t>contract period</t>
  </si>
  <si>
    <t>no meeting rooms</t>
  </si>
  <si>
    <t>phones would extra 20 pp pm</t>
  </si>
  <si>
    <t>phones would extra 25 pp pm</t>
  </si>
  <si>
    <t>great parking</t>
  </si>
  <si>
    <t>parking OK(could pay 50 pspace pm)</t>
  </si>
  <si>
    <t>type</t>
  </si>
  <si>
    <t>serviced</t>
  </si>
  <si>
    <t>But very inclusive, no deposit</t>
  </si>
  <si>
    <t>traditional</t>
  </si>
  <si>
    <t>Managed(semi service)</t>
  </si>
  <si>
    <t>location</t>
  </si>
  <si>
    <t>Bracknell center</t>
  </si>
  <si>
    <t>Reading center</t>
  </si>
  <si>
    <t>Reading business park</t>
  </si>
  <si>
    <t>Bracknell business park</t>
  </si>
  <si>
    <t>NO PARKING</t>
  </si>
  <si>
    <t>3 min walk from Reading Station</t>
  </si>
  <si>
    <t>7 mins walk from Bracknell station</t>
  </si>
  <si>
    <t>15-20 mins walk from Bracknell station</t>
  </si>
  <si>
    <t>10-12 mins walk from Martins Heron station</t>
  </si>
  <si>
    <t>get 2 months license free</t>
  </si>
  <si>
    <t>discounts</t>
  </si>
  <si>
    <t>total rent pa</t>
  </si>
  <si>
    <t>5yrs(3yr break cost more)</t>
  </si>
  <si>
    <t>per sq ft</t>
  </si>
  <si>
    <t>solicitors(contract/officebuids)</t>
  </si>
  <si>
    <t>no of desk(possible)</t>
  </si>
  <si>
    <t>free TVP bus from Reading station</t>
  </si>
  <si>
    <t>15 min bus ride from Reading Station</t>
  </si>
  <si>
    <t>From Bracknell</t>
  </si>
  <si>
    <t>10 mins</t>
  </si>
  <si>
    <t>15 mins</t>
  </si>
  <si>
    <t>20 mins</t>
  </si>
  <si>
    <t>2mins</t>
  </si>
  <si>
    <t>5mins</t>
  </si>
  <si>
    <t>0 mins</t>
  </si>
  <si>
    <t>Total Esimated cost 1st 12 months</t>
  </si>
  <si>
    <t>2yr no break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</si>
</sst>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49" fontId="0" fillId="0" borderId="0" xfId="0" applyNumberFormat="1" applyAlignment="1">
      <alignment wrapText="1"/>
    </xf>
    <xf numFmtId="0" fontId="2" fillId="2" borderId="0" xfId="0" applyFont="1" applyFill="1"/>
    <xf numFmtId="0" fontId="0" fillId="2" borderId="0" xfId="0" applyFill="1"/>
    <xf numFmtId="0" fontId="0" fillId="0" borderId="0" xfId="0" applyFill="1"/>
    <xf numFmtId="0" fontId="0" fillId="3" borderId="0" xfId="0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tabSelected="1" workbookViewId="0">
      <selection activeCell="C44" sqref="C44"/>
    </sheetView>
  </sheetViews>
  <sheetFormatPr baseColWidth="10" defaultRowHeight="16" x14ac:dyDescent="0.2"/>
  <cols>
    <col min="2" max="2" width="29.33203125" style="6" customWidth="1"/>
    <col min="3" max="3" width="34.33203125" customWidth="1"/>
    <col min="4" max="5" width="12" style="2" customWidth="1"/>
    <col min="6" max="6" width="10.33203125" style="2" customWidth="1"/>
    <col min="7" max="7" width="15.83203125" style="2" customWidth="1"/>
    <col min="8" max="8" width="22.33203125" customWidth="1"/>
    <col min="9" max="11" width="16.5" customWidth="1"/>
    <col min="12" max="12" width="16.5" style="4" customWidth="1"/>
    <col min="13" max="13" width="16.5" customWidth="1"/>
    <col min="14" max="14" width="16.5" style="4" customWidth="1"/>
    <col min="15" max="15" width="16.5" customWidth="1"/>
    <col min="17" max="18" width="10.83203125" style="5"/>
    <col min="19" max="19" width="10.83203125" style="4"/>
    <col min="22" max="28" width="10.83203125" style="4"/>
    <col min="29" max="29" width="10.83203125" style="5"/>
    <col min="30" max="31" width="10.83203125" style="4"/>
    <col min="32" max="32" width="14.1640625" style="4" customWidth="1"/>
    <col min="33" max="33" width="17.33203125" style="4" customWidth="1"/>
    <col min="34" max="34" width="22.6640625" style="4" customWidth="1"/>
  </cols>
  <sheetData>
    <row r="1" spans="1:34" ht="32" x14ac:dyDescent="0.2">
      <c r="D1" s="2" t="s">
        <v>33</v>
      </c>
      <c r="E1" s="2" t="s">
        <v>52</v>
      </c>
      <c r="F1" s="2" t="s">
        <v>28</v>
      </c>
      <c r="G1" s="2" t="s">
        <v>22</v>
      </c>
      <c r="H1" t="s">
        <v>49</v>
      </c>
      <c r="I1" t="s">
        <v>23</v>
      </c>
      <c r="J1" t="s">
        <v>11</v>
      </c>
      <c r="K1" t="s">
        <v>10</v>
      </c>
      <c r="L1" s="3" t="s">
        <v>12</v>
      </c>
      <c r="M1" t="s">
        <v>9</v>
      </c>
      <c r="P1" t="s">
        <v>0</v>
      </c>
      <c r="R1" s="5" t="s">
        <v>44</v>
      </c>
      <c r="S1" s="4" t="s">
        <v>45</v>
      </c>
      <c r="U1" t="s">
        <v>19</v>
      </c>
      <c r="W1" s="4" t="s">
        <v>4</v>
      </c>
      <c r="X1" s="4" t="s">
        <v>6</v>
      </c>
      <c r="Y1" s="4" t="s">
        <v>15</v>
      </c>
      <c r="Z1" s="4" t="s">
        <v>16</v>
      </c>
      <c r="AA1" s="4" t="s">
        <v>17</v>
      </c>
      <c r="AB1" s="4" t="s">
        <v>18</v>
      </c>
      <c r="AC1" s="5" t="s">
        <v>14</v>
      </c>
      <c r="AG1" s="4" t="s">
        <v>5</v>
      </c>
      <c r="AH1" s="4" t="s">
        <v>48</v>
      </c>
    </row>
    <row r="2" spans="1:34" x14ac:dyDescent="0.2">
      <c r="A2" t="s">
        <v>20</v>
      </c>
      <c r="B2" s="7" t="s">
        <v>59</v>
      </c>
      <c r="M2" t="s">
        <v>3</v>
      </c>
      <c r="N2" s="4" t="s">
        <v>13</v>
      </c>
      <c r="O2" t="s">
        <v>47</v>
      </c>
      <c r="P2" t="s">
        <v>1</v>
      </c>
      <c r="Q2" s="5" t="s">
        <v>2</v>
      </c>
      <c r="T2" t="s">
        <v>3</v>
      </c>
      <c r="U2" t="s">
        <v>1</v>
      </c>
      <c r="V2" s="4" t="s">
        <v>2</v>
      </c>
      <c r="W2" s="4" t="s">
        <v>2</v>
      </c>
      <c r="X2" s="4" t="s">
        <v>2</v>
      </c>
      <c r="AC2" s="5" t="s">
        <v>3</v>
      </c>
      <c r="AD2" s="4" t="s">
        <v>1</v>
      </c>
      <c r="AE2" s="4" t="s">
        <v>2</v>
      </c>
      <c r="AF2" s="4" t="s">
        <v>7</v>
      </c>
      <c r="AG2" s="4" t="s">
        <v>8</v>
      </c>
    </row>
    <row r="3" spans="1:34" x14ac:dyDescent="0.2">
      <c r="A3">
        <v>8</v>
      </c>
    </row>
    <row r="4" spans="1:34" ht="32" x14ac:dyDescent="0.2">
      <c r="B4" s="6">
        <f>SUM(L4+N4+S4+V4+W4+X4+Y4+Z4+AA4+AB4+AD4+AE4+AF4+AG4+AH4)</f>
        <v>64120</v>
      </c>
      <c r="C4" s="1">
        <v>1</v>
      </c>
      <c r="D4" s="2" t="s">
        <v>34</v>
      </c>
      <c r="E4" s="2" t="s">
        <v>58</v>
      </c>
      <c r="F4" s="2" t="s">
        <v>29</v>
      </c>
      <c r="G4" s="2" t="s">
        <v>21</v>
      </c>
      <c r="H4">
        <v>16</v>
      </c>
      <c r="I4">
        <v>1</v>
      </c>
      <c r="J4">
        <v>63</v>
      </c>
      <c r="K4">
        <v>678</v>
      </c>
      <c r="L4" s="4">
        <f>SUM(P4*2)</f>
        <v>7238</v>
      </c>
      <c r="M4">
        <v>55</v>
      </c>
      <c r="N4" s="4">
        <f>SUM(M4*$A$3)</f>
        <v>440</v>
      </c>
      <c r="P4">
        <v>3619</v>
      </c>
      <c r="Q4" s="5">
        <f>SUM(P4*12)</f>
        <v>43428</v>
      </c>
      <c r="R4" s="5">
        <v>0</v>
      </c>
      <c r="S4" s="4">
        <f>SUM(Q4:R4)</f>
        <v>43428</v>
      </c>
      <c r="T4">
        <v>49</v>
      </c>
      <c r="U4">
        <f>SUM(T4*$A$3)</f>
        <v>392</v>
      </c>
      <c r="V4" s="4">
        <f>SUM(U4*12)</f>
        <v>4704</v>
      </c>
      <c r="W4" s="4">
        <v>0</v>
      </c>
      <c r="X4" s="4">
        <v>0</v>
      </c>
      <c r="Y4" s="4">
        <v>0</v>
      </c>
      <c r="AA4" s="4">
        <v>0</v>
      </c>
      <c r="AB4" s="4">
        <v>0</v>
      </c>
      <c r="AC4" s="5">
        <v>20</v>
      </c>
      <c r="AD4" s="4">
        <f>SUM(AC4*$A$3)</f>
        <v>160</v>
      </c>
      <c r="AE4" s="4">
        <f>SUM(AD4*12)</f>
        <v>1920</v>
      </c>
      <c r="AF4" s="4">
        <v>753</v>
      </c>
      <c r="AG4" s="4">
        <v>477</v>
      </c>
      <c r="AH4" s="4">
        <v>5000</v>
      </c>
    </row>
    <row r="5" spans="1:34" x14ac:dyDescent="0.2">
      <c r="C5" t="s">
        <v>24</v>
      </c>
    </row>
    <row r="6" spans="1:34" x14ac:dyDescent="0.2">
      <c r="C6" t="s">
        <v>26</v>
      </c>
    </row>
    <row r="7" spans="1:34" x14ac:dyDescent="0.2">
      <c r="C7" t="s">
        <v>40</v>
      </c>
    </row>
    <row r="9" spans="1:34" ht="48" x14ac:dyDescent="0.2">
      <c r="B9" s="6">
        <f>SUM(L9+N9+S9+V9+W9+X9+Y9+Z9+AA9+AB9+AD9+AE9+AF9+AG9+AH9)</f>
        <v>85820</v>
      </c>
      <c r="C9" s="1">
        <v>2</v>
      </c>
      <c r="D9" s="2" t="s">
        <v>36</v>
      </c>
      <c r="E9" s="2" t="s">
        <v>53</v>
      </c>
      <c r="F9" s="2" t="s">
        <v>29</v>
      </c>
      <c r="G9" s="2" t="s">
        <v>21</v>
      </c>
      <c r="H9">
        <v>16</v>
      </c>
      <c r="I9">
        <v>1</v>
      </c>
      <c r="J9">
        <v>65</v>
      </c>
      <c r="K9">
        <v>703</v>
      </c>
      <c r="L9" s="4">
        <f>SUM(P9*2)</f>
        <v>10338</v>
      </c>
      <c r="M9">
        <v>55</v>
      </c>
      <c r="N9" s="4">
        <f>SUM(M9*$A$3)</f>
        <v>440</v>
      </c>
      <c r="P9">
        <v>5169</v>
      </c>
      <c r="Q9" s="5">
        <f>SUM(P9*12)</f>
        <v>62028</v>
      </c>
      <c r="R9" s="5">
        <v>0</v>
      </c>
      <c r="S9" s="4">
        <f>SUM(Q9:R9)</f>
        <v>62028</v>
      </c>
      <c r="T9">
        <v>49</v>
      </c>
      <c r="U9">
        <f>SUM(T9*$A$3)</f>
        <v>392</v>
      </c>
      <c r="V9" s="4">
        <f>SUM(U9*12)</f>
        <v>4704</v>
      </c>
      <c r="W9" s="4">
        <v>0</v>
      </c>
      <c r="X9" s="4">
        <v>0</v>
      </c>
      <c r="Y9" s="4">
        <v>0</v>
      </c>
      <c r="AA9" s="4">
        <v>0</v>
      </c>
      <c r="AB9" s="4">
        <v>0</v>
      </c>
      <c r="AC9" s="5">
        <v>20</v>
      </c>
      <c r="AD9" s="4">
        <f>SUM(AC9*$A$3)</f>
        <v>160</v>
      </c>
      <c r="AE9" s="4">
        <f>SUM(AD9*12)</f>
        <v>1920</v>
      </c>
      <c r="AF9" s="4">
        <v>753</v>
      </c>
      <c r="AG9" s="4">
        <v>477</v>
      </c>
      <c r="AH9" s="4">
        <v>5000</v>
      </c>
    </row>
    <row r="10" spans="1:34" x14ac:dyDescent="0.2">
      <c r="B10" s="6">
        <f>SUM(L10+N10+S10+V10+W10+X10+Y10+Z10+AA10+AB10+AD10+AE10+AF10+AG10+AH10)</f>
        <v>55720</v>
      </c>
      <c r="C10" s="1"/>
      <c r="H10">
        <v>8</v>
      </c>
      <c r="I10">
        <v>0</v>
      </c>
      <c r="J10">
        <v>33</v>
      </c>
      <c r="K10">
        <v>355</v>
      </c>
      <c r="L10" s="4">
        <f>SUM(P10*2)</f>
        <v>6038</v>
      </c>
      <c r="M10">
        <v>55</v>
      </c>
      <c r="N10" s="4">
        <f>SUM(M10*$A$3)</f>
        <v>440</v>
      </c>
      <c r="P10">
        <v>3019</v>
      </c>
      <c r="Q10" s="5">
        <f>SUM(P10*12)</f>
        <v>36228</v>
      </c>
      <c r="R10" s="5">
        <v>0</v>
      </c>
      <c r="S10" s="4">
        <f>SUM(Q10:R10)</f>
        <v>36228</v>
      </c>
      <c r="T10">
        <v>49</v>
      </c>
      <c r="U10">
        <f>SUM(T10*$A$3)</f>
        <v>392</v>
      </c>
      <c r="V10" s="4">
        <f>SUM(U10*12)</f>
        <v>4704</v>
      </c>
      <c r="W10" s="4">
        <v>0</v>
      </c>
      <c r="X10" s="4">
        <v>0</v>
      </c>
      <c r="Y10" s="4">
        <v>0</v>
      </c>
      <c r="AA10" s="4">
        <v>0</v>
      </c>
      <c r="AB10" s="4">
        <v>0</v>
      </c>
      <c r="AC10" s="5">
        <v>20</v>
      </c>
      <c r="AD10" s="4">
        <f>SUM(AC10*$A$3)</f>
        <v>160</v>
      </c>
      <c r="AE10" s="4">
        <f>SUM(AD10*12)</f>
        <v>1920</v>
      </c>
      <c r="AF10" s="4">
        <v>753</v>
      </c>
      <c r="AG10" s="4">
        <v>477</v>
      </c>
      <c r="AH10" s="4">
        <v>5000</v>
      </c>
    </row>
    <row r="11" spans="1:34" x14ac:dyDescent="0.2">
      <c r="C11" t="s">
        <v>24</v>
      </c>
    </row>
    <row r="12" spans="1:34" x14ac:dyDescent="0.2">
      <c r="C12" t="s">
        <v>26</v>
      </c>
    </row>
    <row r="13" spans="1:34" x14ac:dyDescent="0.2">
      <c r="C13" t="s">
        <v>50</v>
      </c>
    </row>
    <row r="15" spans="1:34" ht="48" x14ac:dyDescent="0.2">
      <c r="B15" s="6">
        <f>SUM(L15+N15+S15+V15+W15+X15+Y15+Z15+AA15+AB15+AD15+AE15+AF15+AG15+AH15)</f>
        <v>85820</v>
      </c>
      <c r="C15" s="1">
        <v>3</v>
      </c>
      <c r="D15" s="2" t="s">
        <v>36</v>
      </c>
      <c r="E15" s="2" t="s">
        <v>54</v>
      </c>
      <c r="F15" s="2" t="s">
        <v>29</v>
      </c>
      <c r="G15" s="2" t="s">
        <v>21</v>
      </c>
      <c r="H15">
        <v>16</v>
      </c>
      <c r="I15">
        <v>1</v>
      </c>
      <c r="J15">
        <v>69</v>
      </c>
      <c r="K15">
        <v>745</v>
      </c>
      <c r="L15" s="4">
        <f>SUM(P15*2)</f>
        <v>10338</v>
      </c>
      <c r="M15">
        <v>55</v>
      </c>
      <c r="N15" s="4">
        <f>SUM(M15*$A$3)</f>
        <v>440</v>
      </c>
      <c r="P15">
        <v>5169</v>
      </c>
      <c r="Q15" s="5">
        <f>SUM(P15*12)</f>
        <v>62028</v>
      </c>
      <c r="R15" s="5">
        <v>0</v>
      </c>
      <c r="S15" s="4">
        <f>SUM(Q15:R15)</f>
        <v>62028</v>
      </c>
      <c r="T15">
        <v>49</v>
      </c>
      <c r="U15">
        <f>SUM(T15*$A$3)</f>
        <v>392</v>
      </c>
      <c r="V15" s="4">
        <f>SUM(U15*12)</f>
        <v>4704</v>
      </c>
      <c r="W15" s="4">
        <v>0</v>
      </c>
      <c r="X15" s="4">
        <v>0</v>
      </c>
      <c r="Y15" s="4">
        <v>0</v>
      </c>
      <c r="AA15" s="4">
        <v>0</v>
      </c>
      <c r="AB15" s="4">
        <v>0</v>
      </c>
      <c r="AC15" s="5">
        <v>20</v>
      </c>
      <c r="AD15" s="4">
        <f>SUM(AC15*$A$3)</f>
        <v>160</v>
      </c>
      <c r="AE15" s="4">
        <f>SUM(AD15*12)</f>
        <v>1920</v>
      </c>
      <c r="AF15" s="4">
        <v>753</v>
      </c>
      <c r="AG15" s="4">
        <v>477</v>
      </c>
      <c r="AH15" s="4">
        <v>5000</v>
      </c>
    </row>
    <row r="16" spans="1:34" x14ac:dyDescent="0.2">
      <c r="C16" t="s">
        <v>24</v>
      </c>
    </row>
    <row r="17" spans="2:34" x14ac:dyDescent="0.2">
      <c r="C17" t="s">
        <v>26</v>
      </c>
    </row>
    <row r="18" spans="2:34" x14ac:dyDescent="0.2">
      <c r="C18" t="s">
        <v>51</v>
      </c>
    </row>
    <row r="20" spans="2:34" ht="48" x14ac:dyDescent="0.2">
      <c r="B20" s="6">
        <f>SUM(L20+N20+S20+V20+W20+X20+Y20+Z20+AA20+AB20+AD20+AE20+AF20+AG20+AH20)</f>
        <v>60950</v>
      </c>
      <c r="C20" s="1">
        <v>4</v>
      </c>
      <c r="D20" s="2" t="s">
        <v>36</v>
      </c>
      <c r="E20" s="2" t="s">
        <v>54</v>
      </c>
      <c r="F20" s="2" t="s">
        <v>29</v>
      </c>
      <c r="G20" s="2" t="s">
        <v>21</v>
      </c>
      <c r="H20">
        <v>10</v>
      </c>
      <c r="I20">
        <v>0</v>
      </c>
      <c r="J20">
        <v>43.5</v>
      </c>
      <c r="K20">
        <v>469</v>
      </c>
      <c r="L20" s="4">
        <f>SUM(P20*2)</f>
        <v>7200</v>
      </c>
      <c r="M20">
        <v>0</v>
      </c>
      <c r="N20" s="4">
        <v>0</v>
      </c>
      <c r="P20">
        <v>3600</v>
      </c>
      <c r="Q20" s="5">
        <f>SUM(P20*12)</f>
        <v>43200</v>
      </c>
      <c r="R20" s="5">
        <v>0</v>
      </c>
      <c r="S20" s="4">
        <f>SUM(Q20:R20)</f>
        <v>43200</v>
      </c>
      <c r="T20">
        <v>50</v>
      </c>
      <c r="U20">
        <f>SUM(T20*$A$3)</f>
        <v>400</v>
      </c>
      <c r="V20" s="4">
        <f>SUM(U20*12)</f>
        <v>4800</v>
      </c>
      <c r="W20" s="4">
        <v>0</v>
      </c>
      <c r="X20" s="4">
        <v>0</v>
      </c>
      <c r="Y20" s="4">
        <v>0</v>
      </c>
      <c r="AA20" s="4">
        <v>0</v>
      </c>
      <c r="AB20" s="4">
        <v>0</v>
      </c>
      <c r="AC20" s="5">
        <v>0</v>
      </c>
      <c r="AD20" s="4">
        <v>0</v>
      </c>
      <c r="AE20" s="4">
        <v>0</v>
      </c>
      <c r="AG20" s="4">
        <f>SUM(H20*75)</f>
        <v>750</v>
      </c>
      <c r="AH20" s="4">
        <v>5000</v>
      </c>
    </row>
    <row r="21" spans="2:34" x14ac:dyDescent="0.2">
      <c r="B21" s="6">
        <f>SUM(L21+N21+S21+V21+W21+X21+Y21+Z21+AA21+AB21+AD21+AE21+AF21+AG21+AH21)</f>
        <v>116132</v>
      </c>
      <c r="G21" s="2" t="s">
        <v>21</v>
      </c>
      <c r="H21">
        <v>20</v>
      </c>
      <c r="I21">
        <v>0</v>
      </c>
      <c r="J21">
        <v>98</v>
      </c>
      <c r="K21">
        <v>1057</v>
      </c>
      <c r="L21" s="4">
        <f>SUM(P21*2)</f>
        <v>14976</v>
      </c>
      <c r="M21">
        <v>0</v>
      </c>
      <c r="N21" s="4">
        <v>0</v>
      </c>
      <c r="P21">
        <v>7488</v>
      </c>
      <c r="Q21" s="5">
        <f>SUM(P21*12)</f>
        <v>89856</v>
      </c>
      <c r="R21" s="5">
        <v>0</v>
      </c>
      <c r="S21" s="4">
        <f>SUM(Q21:R21)</f>
        <v>89856</v>
      </c>
      <c r="T21">
        <v>50</v>
      </c>
      <c r="U21">
        <f>SUM(T21*$A$3)</f>
        <v>400</v>
      </c>
      <c r="V21" s="4">
        <f>SUM(U21*12)</f>
        <v>4800</v>
      </c>
      <c r="W21" s="4">
        <v>0</v>
      </c>
      <c r="X21" s="4">
        <v>0</v>
      </c>
      <c r="Y21" s="4">
        <v>0</v>
      </c>
      <c r="AA21" s="4">
        <v>0</v>
      </c>
      <c r="AB21" s="4">
        <v>0</v>
      </c>
      <c r="AC21" s="5">
        <v>0</v>
      </c>
      <c r="AD21" s="4">
        <v>0</v>
      </c>
      <c r="AE21" s="4">
        <v>0</v>
      </c>
      <c r="AG21" s="4">
        <f>SUM(H21*75)</f>
        <v>1500</v>
      </c>
      <c r="AH21" s="4">
        <v>5000</v>
      </c>
    </row>
    <row r="22" spans="2:34" x14ac:dyDescent="0.2">
      <c r="C22" t="s">
        <v>25</v>
      </c>
    </row>
    <row r="23" spans="2:34" x14ac:dyDescent="0.2">
      <c r="C23" t="s">
        <v>27</v>
      </c>
    </row>
    <row r="24" spans="2:34" x14ac:dyDescent="0.2">
      <c r="C24" t="s">
        <v>51</v>
      </c>
    </row>
    <row r="26" spans="2:34" ht="32" x14ac:dyDescent="0.2">
      <c r="B26" s="6">
        <f>SUM(L26+N26+S26+V26+W26+X26+Y26+Z26+AA26+AB26+AD26+AE26+AF26+AG26+AH26)</f>
        <v>67880</v>
      </c>
      <c r="C26" s="1">
        <v>5</v>
      </c>
      <c r="D26" s="2" t="s">
        <v>35</v>
      </c>
      <c r="E26" s="2" t="s">
        <v>55</v>
      </c>
      <c r="F26" s="2" t="s">
        <v>29</v>
      </c>
      <c r="G26" s="2" t="s">
        <v>21</v>
      </c>
      <c r="H26">
        <v>15</v>
      </c>
      <c r="I26">
        <v>0</v>
      </c>
      <c r="J26">
        <v>67</v>
      </c>
      <c r="K26">
        <v>720</v>
      </c>
      <c r="L26" s="4">
        <v>0</v>
      </c>
      <c r="M26">
        <v>0</v>
      </c>
      <c r="N26" s="4">
        <v>0</v>
      </c>
      <c r="P26">
        <v>6288</v>
      </c>
      <c r="Q26" s="5">
        <f>SUM(P26*12)</f>
        <v>75456</v>
      </c>
      <c r="R26" s="5">
        <f>SUM(P26*2*-1)</f>
        <v>-12576</v>
      </c>
      <c r="S26" s="4">
        <f>SUM(Q26:R26)</f>
        <v>62880</v>
      </c>
      <c r="T26">
        <v>0</v>
      </c>
      <c r="U26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5">
        <v>0</v>
      </c>
      <c r="AD26" s="4">
        <v>0</v>
      </c>
      <c r="AE26" s="4">
        <v>0</v>
      </c>
      <c r="AF26" s="4">
        <v>0</v>
      </c>
      <c r="AG26" s="4">
        <v>0</v>
      </c>
      <c r="AH26" s="4">
        <v>5000</v>
      </c>
    </row>
    <row r="27" spans="2:34" x14ac:dyDescent="0.2">
      <c r="C27" t="s">
        <v>38</v>
      </c>
    </row>
    <row r="28" spans="2:34" x14ac:dyDescent="0.2">
      <c r="C28" t="s">
        <v>39</v>
      </c>
    </row>
    <row r="29" spans="2:34" x14ac:dyDescent="0.2">
      <c r="C29" t="s">
        <v>30</v>
      </c>
    </row>
    <row r="30" spans="2:34" x14ac:dyDescent="0.2">
      <c r="C30" t="s">
        <v>43</v>
      </c>
    </row>
    <row r="32" spans="2:34" ht="48" x14ac:dyDescent="0.2">
      <c r="B32" s="6">
        <f>SUM(L32+N32+S32+V32+W32+X32+Y32+Z32+AA32+AB32+AD32+AE32+AF32+AG32+AH32)</f>
        <v>54686</v>
      </c>
      <c r="C32" s="1">
        <v>6</v>
      </c>
      <c r="D32" s="2" t="s">
        <v>37</v>
      </c>
      <c r="E32" s="2" t="s">
        <v>56</v>
      </c>
      <c r="F32" s="2" t="s">
        <v>31</v>
      </c>
      <c r="G32" s="2" t="s">
        <v>46</v>
      </c>
      <c r="H32">
        <v>20</v>
      </c>
      <c r="I32">
        <v>0</v>
      </c>
      <c r="J32">
        <v>120</v>
      </c>
      <c r="K32">
        <v>1300</v>
      </c>
      <c r="L32" s="4">
        <v>0</v>
      </c>
      <c r="M32">
        <v>0</v>
      </c>
      <c r="N32" s="4">
        <v>0</v>
      </c>
      <c r="O32">
        <v>22.5</v>
      </c>
      <c r="P32" s="5">
        <v>0</v>
      </c>
      <c r="Q32" s="5">
        <f>SUM(K32*O32)</f>
        <v>29250</v>
      </c>
      <c r="R32" s="5">
        <v>0</v>
      </c>
      <c r="S32" s="4">
        <f>SUM(Q32:R32)</f>
        <v>29250</v>
      </c>
      <c r="T32" s="5">
        <v>0</v>
      </c>
      <c r="U32" s="5">
        <v>0</v>
      </c>
      <c r="V32" s="4">
        <v>0</v>
      </c>
      <c r="W32" s="4">
        <f>SUM(K32*4.6)</f>
        <v>5979.9999999999991</v>
      </c>
      <c r="X32" s="4">
        <f>SUM(K32*5.12)</f>
        <v>6656</v>
      </c>
      <c r="Y32" s="4">
        <f>SUM(K32*4)</f>
        <v>5200</v>
      </c>
      <c r="Z32" s="4">
        <v>0</v>
      </c>
      <c r="AA32" s="4">
        <f>SUM(K32*2)</f>
        <v>2600</v>
      </c>
      <c r="AB32" s="4">
        <v>0</v>
      </c>
      <c r="AC32" s="5">
        <v>0</v>
      </c>
      <c r="AD32" s="4">
        <v>0</v>
      </c>
      <c r="AE32" s="4">
        <v>0</v>
      </c>
      <c r="AF32" s="4">
        <v>0</v>
      </c>
      <c r="AG32" s="4">
        <v>0</v>
      </c>
      <c r="AH32" s="4">
        <v>5000</v>
      </c>
    </row>
    <row r="33" spans="2:34" x14ac:dyDescent="0.2">
      <c r="C33" t="s">
        <v>41</v>
      </c>
    </row>
    <row r="35" spans="2:34" ht="48" x14ac:dyDescent="0.2">
      <c r="B35" s="6">
        <f>SUM(L35+N35+S35+V35+W35+X35+Y35+Z35+AA35+AB35+AD35+AE35+AF35+AG35+AH35)</f>
        <v>79308</v>
      </c>
      <c r="C35" s="1">
        <v>7</v>
      </c>
      <c r="D35" s="2" t="s">
        <v>37</v>
      </c>
      <c r="E35" s="2" t="s">
        <v>57</v>
      </c>
      <c r="F35" s="2" t="s">
        <v>32</v>
      </c>
      <c r="G35" s="2" t="s">
        <v>60</v>
      </c>
      <c r="J35">
        <v>128</v>
      </c>
      <c r="K35">
        <v>1381</v>
      </c>
      <c r="L35" s="4">
        <f t="shared" ref="L35:L36" si="0">SUM(P35*2)</f>
        <v>10204</v>
      </c>
      <c r="M35">
        <v>0</v>
      </c>
      <c r="P35">
        <v>5102</v>
      </c>
      <c r="Q35" s="5">
        <f t="shared" ref="Q35:Q36" si="1">SUM(P35*12)</f>
        <v>61224</v>
      </c>
      <c r="R35" s="5">
        <v>0</v>
      </c>
      <c r="S35" s="4">
        <f t="shared" ref="S35:S36" si="2">SUM(Q35:R35)</f>
        <v>61224</v>
      </c>
      <c r="T35">
        <v>30</v>
      </c>
      <c r="U35">
        <f>SUM(T35*$A$3)</f>
        <v>240</v>
      </c>
      <c r="V35" s="4">
        <f t="shared" ref="V35:V36" si="3">SUM(U35*12)</f>
        <v>2880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5000</v>
      </c>
    </row>
    <row r="36" spans="2:34" x14ac:dyDescent="0.2">
      <c r="B36" s="6">
        <f>SUM(L36+N36+S36+V36+W36+X36+Y36+Z36+AA36+AB36+AD36+AE36+AF36+AG36+AH36)</f>
        <v>49880</v>
      </c>
      <c r="C36" t="s">
        <v>42</v>
      </c>
      <c r="G36" s="2" t="s">
        <v>60</v>
      </c>
      <c r="J36">
        <v>72</v>
      </c>
      <c r="K36">
        <v>778</v>
      </c>
      <c r="L36" s="4">
        <f t="shared" si="0"/>
        <v>6000</v>
      </c>
      <c r="M36">
        <v>0</v>
      </c>
      <c r="P36">
        <v>3000</v>
      </c>
      <c r="Q36" s="5">
        <f t="shared" si="1"/>
        <v>36000</v>
      </c>
      <c r="R36" s="5">
        <v>0</v>
      </c>
      <c r="S36" s="4">
        <f t="shared" si="2"/>
        <v>36000</v>
      </c>
      <c r="T36">
        <v>30</v>
      </c>
      <c r="U36">
        <f>SUM(T36*$A$3)</f>
        <v>240</v>
      </c>
      <c r="V36" s="4">
        <f t="shared" si="3"/>
        <v>2880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5000</v>
      </c>
    </row>
    <row r="38" spans="2:34" ht="48" x14ac:dyDescent="0.2">
      <c r="B38" s="6">
        <f>SUM(L38+N38+S38+V38+W38+X38+Y38+Z38+AA38+AB38+AD38+AE38+AF38+AG38+AH38)</f>
        <v>64464</v>
      </c>
      <c r="C38" s="1">
        <v>8</v>
      </c>
      <c r="D38" s="2" t="s">
        <v>36</v>
      </c>
      <c r="E38" s="2" t="s">
        <v>54</v>
      </c>
      <c r="F38" s="2" t="s">
        <v>32</v>
      </c>
      <c r="H38">
        <v>10</v>
      </c>
      <c r="I38">
        <v>0</v>
      </c>
      <c r="J38">
        <v>88</v>
      </c>
      <c r="K38">
        <v>948</v>
      </c>
      <c r="L38" s="4">
        <v>0</v>
      </c>
      <c r="M38">
        <v>0</v>
      </c>
      <c r="N38" s="4">
        <v>0</v>
      </c>
      <c r="O38">
        <v>68</v>
      </c>
      <c r="P38">
        <v>0</v>
      </c>
      <c r="Q38" s="5">
        <f>SUM(K38*O38)</f>
        <v>64464</v>
      </c>
      <c r="R38" s="5">
        <v>0</v>
      </c>
      <c r="S38" s="4">
        <f>SUM(Q38:R38)</f>
        <v>64464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D38" s="4">
        <v>0</v>
      </c>
      <c r="AE38" s="4">
        <v>0</v>
      </c>
      <c r="AF38" s="4">
        <v>0</v>
      </c>
      <c r="AG38" s="4">
        <v>0</v>
      </c>
    </row>
    <row r="39" spans="2:34" x14ac:dyDescent="0.2">
      <c r="B39" s="6">
        <f>SUM(L39+N39+S39+V39+W39+X39+Y39+Z39+AA39+AB39+AD39+AE39+AF39+AG39+AH39)</f>
        <v>87620</v>
      </c>
      <c r="C39" s="1"/>
      <c r="H39">
        <v>20</v>
      </c>
      <c r="I39">
        <v>0</v>
      </c>
      <c r="J39">
        <v>113</v>
      </c>
      <c r="K39">
        <v>1215</v>
      </c>
      <c r="L39" s="4">
        <v>0</v>
      </c>
      <c r="M39">
        <v>0</v>
      </c>
      <c r="N39" s="4">
        <v>0</v>
      </c>
      <c r="O39">
        <v>68</v>
      </c>
      <c r="P39">
        <v>0</v>
      </c>
      <c r="Q39" s="5">
        <f>SUM(K39*O39)</f>
        <v>82620</v>
      </c>
      <c r="R39" s="5">
        <v>0</v>
      </c>
      <c r="S39" s="4">
        <f>SUM(Q39:R39)</f>
        <v>82620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H39" s="4">
        <v>5000</v>
      </c>
    </row>
    <row r="40" spans="2:34" x14ac:dyDescent="0.2">
      <c r="C40" t="s">
        <v>51</v>
      </c>
      <c r="AD40" s="4">
        <v>0</v>
      </c>
      <c r="AE40" s="4">
        <v>0</v>
      </c>
      <c r="AF40" s="4">
        <v>0</v>
      </c>
      <c r="AG40" s="4">
        <v>0</v>
      </c>
      <c r="AH40" s="4">
        <v>5000</v>
      </c>
    </row>
    <row r="43" spans="2:34" ht="32" x14ac:dyDescent="0.2">
      <c r="D43" s="2" t="s">
        <v>33</v>
      </c>
      <c r="E43" s="2" t="s">
        <v>52</v>
      </c>
      <c r="F43" s="2" t="s">
        <v>28</v>
      </c>
      <c r="G43" s="2" t="s">
        <v>22</v>
      </c>
      <c r="H43" t="s">
        <v>49</v>
      </c>
      <c r="I43" t="s">
        <v>23</v>
      </c>
      <c r="J43" t="s">
        <v>11</v>
      </c>
      <c r="K43" t="s">
        <v>10</v>
      </c>
      <c r="L43" s="3" t="s">
        <v>12</v>
      </c>
      <c r="M43" t="s">
        <v>9</v>
      </c>
      <c r="P43" t="s">
        <v>0</v>
      </c>
      <c r="R43" s="5" t="s">
        <v>44</v>
      </c>
      <c r="S43" s="4" t="s">
        <v>45</v>
      </c>
      <c r="U43" t="s">
        <v>19</v>
      </c>
      <c r="W43" s="4" t="s">
        <v>4</v>
      </c>
      <c r="X43" s="4" t="s">
        <v>6</v>
      </c>
      <c r="Y43" s="4" t="s">
        <v>15</v>
      </c>
      <c r="Z43" s="4" t="s">
        <v>16</v>
      </c>
      <c r="AA43" s="4" t="s">
        <v>17</v>
      </c>
      <c r="AB43" s="4" t="s">
        <v>18</v>
      </c>
      <c r="AC43" s="5" t="s">
        <v>14</v>
      </c>
      <c r="AG43" s="4" t="s">
        <v>5</v>
      </c>
      <c r="AH43" s="4" t="s">
        <v>48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2015-08-07T06:37:21Z</dcterms:created>
  <dcterms:modified xsi:type="dcterms:W3CDTF">2016-01-20T22:13:05Z</dcterms:modified>
</cp:coreProperties>
</file>